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81BFA162-F50E-467D-80F8-942B470864B5}"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1" i="8" s="1"/>
  <c r="B59" i="8"/>
  <c r="B60" i="8"/>
  <c r="B62" i="8"/>
  <c r="B63" i="8"/>
  <c r="C47" i="8"/>
  <c r="C62" i="8" s="1"/>
  <c r="C59" i="8"/>
  <c r="C60" i="8"/>
  <c r="C61" i="8"/>
  <c r="C63" i="8"/>
  <c r="D63" i="8"/>
  <c r="E63" i="8"/>
  <c r="F63" i="8"/>
  <c r="G63" i="8"/>
  <c r="H63" i="8"/>
  <c r="I63" i="8"/>
  <c r="J63" i="8"/>
  <c r="K63" i="8"/>
  <c r="L63" i="8"/>
  <c r="M63" i="8"/>
  <c r="N63" i="8"/>
  <c r="O63" i="8"/>
  <c r="P63" i="8"/>
  <c r="Q63" i="8"/>
  <c r="R63" i="8"/>
  <c r="B48" i="8"/>
  <c r="B57" i="8" s="1"/>
  <c r="B65" i="8"/>
  <c r="B75" i="8" s="1"/>
  <c r="B68" i="8"/>
  <c r="B76" i="8"/>
  <c r="B81" i="8"/>
  <c r="C65" i="8"/>
  <c r="C75" i="8"/>
  <c r="C68" i="8"/>
  <c r="C76" i="8"/>
  <c r="C81" i="8"/>
  <c r="D65" i="8"/>
  <c r="D75" i="8" s="1"/>
  <c r="D68" i="8"/>
  <c r="D76" i="8" s="1"/>
  <c r="D81" i="8"/>
  <c r="E65" i="8"/>
  <c r="E75" i="8"/>
  <c r="E68" i="8"/>
  <c r="E76" i="8" s="1"/>
  <c r="E81" i="8"/>
  <c r="F65" i="8"/>
  <c r="F75" i="8"/>
  <c r="F68" i="8"/>
  <c r="F76" i="8"/>
  <c r="F81" i="8"/>
  <c r="G65" i="8"/>
  <c r="G75" i="8" s="1"/>
  <c r="G68" i="8"/>
  <c r="G76" i="8" s="1"/>
  <c r="G81" i="8"/>
  <c r="H65" i="8"/>
  <c r="H75" i="8"/>
  <c r="H68" i="8"/>
  <c r="H76" i="8" s="1"/>
  <c r="H81" i="8"/>
  <c r="I65" i="8"/>
  <c r="I75" i="8" s="1"/>
  <c r="I68" i="8"/>
  <c r="I76" i="8" s="1"/>
  <c r="I81" i="8"/>
  <c r="J65" i="8"/>
  <c r="J75" i="8" s="1"/>
  <c r="J68" i="8"/>
  <c r="J76" i="8" s="1"/>
  <c r="J81" i="8"/>
  <c r="K65" i="8"/>
  <c r="K75" i="8" s="1"/>
  <c r="K68" i="8"/>
  <c r="K76" i="8"/>
  <c r="K81" i="8"/>
  <c r="L65" i="8"/>
  <c r="L75" i="8" s="1"/>
  <c r="L68" i="8"/>
  <c r="L76" i="8"/>
  <c r="L81" i="8"/>
  <c r="M65" i="8"/>
  <c r="M75" i="8" s="1"/>
  <c r="M68" i="8"/>
  <c r="M76" i="8" s="1"/>
  <c r="M81" i="8"/>
  <c r="N65" i="8"/>
  <c r="N75" i="8"/>
  <c r="N68" i="8"/>
  <c r="N76" i="8"/>
  <c r="N81" i="8"/>
  <c r="O65" i="8"/>
  <c r="O75" i="8" s="1"/>
  <c r="O68" i="8"/>
  <c r="O76" i="8" s="1"/>
  <c r="O81" i="8"/>
  <c r="P65" i="8"/>
  <c r="P75" i="8" s="1"/>
  <c r="P68" i="8"/>
  <c r="P76" i="8" s="1"/>
  <c r="P81" i="8"/>
  <c r="Q65" i="8"/>
  <c r="Q75" i="8" s="1"/>
  <c r="Q68" i="8"/>
  <c r="Q76" i="8" s="1"/>
  <c r="Q81" i="8"/>
  <c r="R65" i="8"/>
  <c r="R75" i="8"/>
  <c r="R68" i="8"/>
  <c r="R76" i="8"/>
  <c r="R81" i="8"/>
  <c r="S63" i="8"/>
  <c r="S65" i="8"/>
  <c r="S75" i="8" s="1"/>
  <c r="S68" i="8"/>
  <c r="S76" i="8"/>
  <c r="S81" i="8"/>
  <c r="T63" i="8"/>
  <c r="T65" i="8"/>
  <c r="T75" i="8"/>
  <c r="T68" i="8"/>
  <c r="T76" i="8"/>
  <c r="T81" i="8"/>
  <c r="U63" i="8"/>
  <c r="U65" i="8"/>
  <c r="U75" i="8" s="1"/>
  <c r="U68" i="8"/>
  <c r="U76" i="8"/>
  <c r="U81" i="8"/>
  <c r="V63" i="8"/>
  <c r="V65" i="8"/>
  <c r="V75" i="8"/>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G66" i="8" s="1"/>
  <c r="H66" i="8" s="1"/>
  <c r="I66" i="8" s="1"/>
  <c r="B72" i="8"/>
  <c r="C72"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C48" i="8" l="1"/>
  <c r="C57" i="8" s="1"/>
  <c r="C78" i="8" s="1"/>
  <c r="J66" i="8"/>
  <c r="K66" i="8" s="1"/>
  <c r="L66" i="8" s="1"/>
  <c r="M66" i="8" s="1"/>
  <c r="N66" i="8" s="1"/>
  <c r="O66" i="8" s="1"/>
  <c r="P66" i="8" s="1"/>
  <c r="Q66" i="8" s="1"/>
  <c r="R66" i="8" s="1"/>
  <c r="S66" i="8" s="1"/>
  <c r="T66" i="8" s="1"/>
  <c r="U66" i="8" s="1"/>
  <c r="V66" i="8" s="1"/>
  <c r="W66" i="8" s="1"/>
  <c r="B58" i="8"/>
  <c r="B78" i="8" s="1"/>
  <c r="D47" i="8"/>
  <c r="C58" i="8"/>
  <c r="B79" i="8"/>
  <c r="D60" i="8"/>
  <c r="D59" i="8"/>
  <c r="B64" i="8" l="1"/>
  <c r="B67" i="8" s="1"/>
  <c r="B74" i="8" s="1"/>
  <c r="D58" i="8"/>
  <c r="D64" i="8" s="1"/>
  <c r="D67" i="8" s="1"/>
  <c r="D74" i="8" s="1"/>
  <c r="C79" i="8"/>
  <c r="C64" i="8"/>
  <c r="C67" i="8" s="1"/>
  <c r="D48" i="8"/>
  <c r="D57" i="8" s="1"/>
  <c r="D62" i="8"/>
  <c r="E47" i="8"/>
  <c r="D61" i="8"/>
  <c r="D69" i="8" l="1"/>
  <c r="E59" i="8"/>
  <c r="E62" i="8"/>
  <c r="F47" i="8"/>
  <c r="E60" i="8"/>
  <c r="E48" i="8"/>
  <c r="E57" i="8" s="1"/>
  <c r="E61" i="8"/>
  <c r="C74" i="8"/>
  <c r="C69" i="8"/>
  <c r="B69" i="8"/>
  <c r="D79" i="8"/>
  <c r="D78" i="8"/>
  <c r="B70" i="8"/>
  <c r="B71" i="8"/>
  <c r="D70" i="8"/>
  <c r="D71" i="8" s="1"/>
  <c r="F62" i="8" l="1"/>
  <c r="G47" i="8"/>
  <c r="F61" i="8"/>
  <c r="F59" i="8"/>
  <c r="F60" i="8"/>
  <c r="F48" i="8"/>
  <c r="F57" i="8" s="1"/>
  <c r="E58" i="8"/>
  <c r="C70" i="8"/>
  <c r="C71" i="8" s="1"/>
  <c r="E79" i="8"/>
  <c r="E64" i="8"/>
  <c r="E67" i="8" s="1"/>
  <c r="E78" i="8"/>
  <c r="B77" i="8"/>
  <c r="B82" i="8" s="1"/>
  <c r="G59" i="8" l="1"/>
  <c r="G62" i="8"/>
  <c r="G60" i="8"/>
  <c r="H47" i="8"/>
  <c r="G48" i="8"/>
  <c r="G57" i="8" s="1"/>
  <c r="G61" i="8"/>
  <c r="E69" i="8"/>
  <c r="E74" i="8"/>
  <c r="F79" i="8"/>
  <c r="F58" i="8"/>
  <c r="F78" i="8" s="1"/>
  <c r="C77" i="8"/>
  <c r="B83" i="8"/>
  <c r="B87" i="8"/>
  <c r="F64" i="8" l="1"/>
  <c r="F67" i="8" s="1"/>
  <c r="G58" i="8"/>
  <c r="G64" i="8" s="1"/>
  <c r="G67" i="8" s="1"/>
  <c r="E70" i="8"/>
  <c r="E71" i="8" s="1"/>
  <c r="G79" i="8"/>
  <c r="G78" i="8"/>
  <c r="H59" i="8"/>
  <c r="I47" i="8"/>
  <c r="H48" i="8"/>
  <c r="H57" i="8" s="1"/>
  <c r="H62" i="8"/>
  <c r="H60" i="8"/>
  <c r="H61" i="8"/>
  <c r="C82" i="8"/>
  <c r="D77" i="8"/>
  <c r="D82" i="8" s="1"/>
  <c r="D85" i="8" s="1"/>
  <c r="B85" i="8"/>
  <c r="B86" i="8" s="1"/>
  <c r="H58" i="8" l="1"/>
  <c r="H64" i="8" s="1"/>
  <c r="H67" i="8" s="1"/>
  <c r="H79" i="8"/>
  <c r="H78" i="8"/>
  <c r="F74" i="8"/>
  <c r="F69" i="8"/>
  <c r="I61" i="8"/>
  <c r="J47" i="8"/>
  <c r="I59" i="8"/>
  <c r="I62" i="8"/>
  <c r="I60" i="8"/>
  <c r="I48" i="8"/>
  <c r="I57" i="8" s="1"/>
  <c r="G74" i="8"/>
  <c r="G69" i="8"/>
  <c r="B89" i="8"/>
  <c r="E77" i="8"/>
  <c r="E82" i="8" s="1"/>
  <c r="E85" i="8" s="1"/>
  <c r="C85" i="8"/>
  <c r="C86" i="8" s="1"/>
  <c r="C89" i="8" s="1"/>
  <c r="D83" i="8"/>
  <c r="E87" i="8"/>
  <c r="C87" i="8"/>
  <c r="D87" i="8"/>
  <c r="C83" i="8"/>
  <c r="E83" i="8"/>
  <c r="E88" i="8" s="1"/>
  <c r="H69" i="8" l="1"/>
  <c r="H74" i="8"/>
  <c r="J61" i="8"/>
  <c r="J62" i="8"/>
  <c r="K47" i="8"/>
  <c r="J59" i="8"/>
  <c r="J60" i="8"/>
  <c r="J48" i="8"/>
  <c r="J57" i="8" s="1"/>
  <c r="J79" i="8" s="1"/>
  <c r="I58" i="8"/>
  <c r="I64" i="8" s="1"/>
  <c r="I67" i="8" s="1"/>
  <c r="F70" i="8"/>
  <c r="F77" i="8" s="1"/>
  <c r="F82" i="8" s="1"/>
  <c r="G70" i="8"/>
  <c r="G71" i="8" s="1"/>
  <c r="I79" i="8"/>
  <c r="D88" i="8"/>
  <c r="C88" i="8"/>
  <c r="B88" i="8"/>
  <c r="D86" i="8"/>
  <c r="D89" i="8" s="1"/>
  <c r="I74" i="8" l="1"/>
  <c r="I69" i="8"/>
  <c r="I70" i="8" s="1"/>
  <c r="F71" i="8"/>
  <c r="K62" i="8"/>
  <c r="K61" i="8"/>
  <c r="K59" i="8"/>
  <c r="K60" i="8"/>
  <c r="K48" i="8"/>
  <c r="K57" i="8" s="1"/>
  <c r="K79" i="8" s="1"/>
  <c r="L47" i="8"/>
  <c r="I78" i="8"/>
  <c r="J58" i="8"/>
  <c r="J64" i="8" s="1"/>
  <c r="J67" i="8" s="1"/>
  <c r="H70" i="8"/>
  <c r="H71" i="8"/>
  <c r="F85" i="8"/>
  <c r="F87" i="8"/>
  <c r="F83" i="8"/>
  <c r="F88" i="8" s="1"/>
  <c r="I71" i="8"/>
  <c r="G77" i="8"/>
  <c r="H77" i="8" s="1"/>
  <c r="E86" i="8"/>
  <c r="E89" i="8" s="1"/>
  <c r="J78" i="8" l="1"/>
  <c r="K58" i="8"/>
  <c r="J74" i="8"/>
  <c r="J69" i="8"/>
  <c r="L48" i="8"/>
  <c r="L57" i="8" s="1"/>
  <c r="L79" i="8" s="1"/>
  <c r="L61" i="8"/>
  <c r="L60" i="8"/>
  <c r="M47" i="8"/>
  <c r="L59" i="8"/>
  <c r="L62" i="8"/>
  <c r="H82" i="8"/>
  <c r="H85" i="8" s="1"/>
  <c r="G82" i="8"/>
  <c r="I77" i="8"/>
  <c r="I82" i="8" s="1"/>
  <c r="I85" i="8" s="1"/>
  <c r="F86" i="8"/>
  <c r="F89" i="8" s="1"/>
  <c r="L58" i="8" l="1"/>
  <c r="J70" i="8"/>
  <c r="J71" i="8" s="1"/>
  <c r="K78" i="8"/>
  <c r="K64" i="8"/>
  <c r="K67" i="8" s="1"/>
  <c r="M62" i="8"/>
  <c r="M60" i="8"/>
  <c r="M48" i="8"/>
  <c r="M57" i="8" s="1"/>
  <c r="M59" i="8"/>
  <c r="N47" i="8"/>
  <c r="M61" i="8"/>
  <c r="G85" i="8"/>
  <c r="G86" i="8" s="1"/>
  <c r="G89" i="8" s="1"/>
  <c r="G83" i="8"/>
  <c r="G88" i="8" s="1"/>
  <c r="H83" i="8"/>
  <c r="I83" i="8"/>
  <c r="I88" i="8" s="1"/>
  <c r="I87" i="8"/>
  <c r="G87" i="8"/>
  <c r="H87" i="8"/>
  <c r="J77" i="8"/>
  <c r="J82" i="8" s="1"/>
  <c r="J85" i="8" s="1"/>
  <c r="H86" i="8"/>
  <c r="H89" i="8" s="1"/>
  <c r="N61" i="8" l="1"/>
  <c r="O47" i="8"/>
  <c r="N62" i="8"/>
  <c r="N48" i="8"/>
  <c r="N57" i="8" s="1"/>
  <c r="N59" i="8"/>
  <c r="N60" i="8"/>
  <c r="K69" i="8"/>
  <c r="K74" i="8"/>
  <c r="M58" i="8"/>
  <c r="M64" i="8" s="1"/>
  <c r="M67" i="8" s="1"/>
  <c r="M78" i="8"/>
  <c r="M79" i="8"/>
  <c r="L78" i="8"/>
  <c r="L64" i="8"/>
  <c r="L67" i="8" s="1"/>
  <c r="I86" i="8"/>
  <c r="I89" i="8" s="1"/>
  <c r="J86" i="8"/>
  <c r="J89" i="8" s="1"/>
  <c r="J83" i="8"/>
  <c r="J88" i="8" s="1"/>
  <c r="J87" i="8"/>
  <c r="H88" i="8"/>
  <c r="M69" i="8" l="1"/>
  <c r="M70" i="8" s="1"/>
  <c r="M74" i="8"/>
  <c r="K70" i="8"/>
  <c r="K77" i="8" s="1"/>
  <c r="K82" i="8" s="1"/>
  <c r="K71" i="8"/>
  <c r="N58" i="8"/>
  <c r="N64" i="8" s="1"/>
  <c r="N67" i="8" s="1"/>
  <c r="O60" i="8"/>
  <c r="O48" i="8"/>
  <c r="O57" i="8" s="1"/>
  <c r="O79" i="8" s="1"/>
  <c r="O59" i="8"/>
  <c r="O62" i="8"/>
  <c r="P47" i="8"/>
  <c r="O61" i="8"/>
  <c r="N79" i="8"/>
  <c r="L74" i="8"/>
  <c r="L69" i="8"/>
  <c r="M71" i="8"/>
  <c r="N74" i="8" l="1"/>
  <c r="N69" i="8"/>
  <c r="O58" i="8"/>
  <c r="L70" i="8"/>
  <c r="L77" i="8" s="1"/>
  <c r="L82" i="8" s="1"/>
  <c r="L85" i="8" s="1"/>
  <c r="L86" i="8" s="1"/>
  <c r="L89" i="8" s="1"/>
  <c r="L71" i="8"/>
  <c r="N78" i="8"/>
  <c r="P59" i="8"/>
  <c r="P60" i="8"/>
  <c r="P48" i="8"/>
  <c r="P57" i="8" s="1"/>
  <c r="P61" i="8"/>
  <c r="Q47" i="8"/>
  <c r="P62" i="8"/>
  <c r="K85" i="8"/>
  <c r="K86" i="8" s="1"/>
  <c r="K89" i="8" s="1"/>
  <c r="K83" i="8"/>
  <c r="K88" i="8" s="1"/>
  <c r="K87" i="8"/>
  <c r="M77" i="8"/>
  <c r="M82" i="8" s="1"/>
  <c r="Q61" i="8" l="1"/>
  <c r="Q62" i="8"/>
  <c r="Q59" i="8"/>
  <c r="R47" i="8"/>
  <c r="Q60" i="8"/>
  <c r="Q48" i="8"/>
  <c r="Q57" i="8" s="1"/>
  <c r="P79" i="8"/>
  <c r="P58" i="8"/>
  <c r="P78" i="8" s="1"/>
  <c r="L83" i="8"/>
  <c r="L88" i="8" s="1"/>
  <c r="L87" i="8"/>
  <c r="N70" i="8"/>
  <c r="N71" i="8" s="1"/>
  <c r="O78" i="8"/>
  <c r="O64" i="8"/>
  <c r="O67" i="8" s="1"/>
  <c r="M85" i="8"/>
  <c r="M86" i="8" s="1"/>
  <c r="M89" i="8" s="1"/>
  <c r="M87" i="8"/>
  <c r="M83" i="8"/>
  <c r="N77" i="8" l="1"/>
  <c r="N82" i="8" s="1"/>
  <c r="R61" i="8"/>
  <c r="R59" i="8"/>
  <c r="R48" i="8"/>
  <c r="R57" i="8" s="1"/>
  <c r="R60" i="8"/>
  <c r="B29" i="8" s="1"/>
  <c r="R62" i="8"/>
  <c r="S47" i="8"/>
  <c r="P64" i="8"/>
  <c r="P67" i="8" s="1"/>
  <c r="M88" i="8"/>
  <c r="Q79" i="8"/>
  <c r="Q78" i="8"/>
  <c r="Q64" i="8"/>
  <c r="Q67" i="8" s="1"/>
  <c r="O74" i="8"/>
  <c r="O69" i="8"/>
  <c r="O70" i="8" s="1"/>
  <c r="O71" i="8" s="1"/>
  <c r="Q58" i="8"/>
  <c r="O77" i="8"/>
  <c r="O82" i="8" s="1"/>
  <c r="N85" i="8"/>
  <c r="N86" i="8" s="1"/>
  <c r="N89" i="8" s="1"/>
  <c r="N83" i="8"/>
  <c r="N88" i="8" s="1"/>
  <c r="N87" i="8"/>
  <c r="Q74" i="8" l="1"/>
  <c r="Q69" i="8"/>
  <c r="Q70" i="8" s="1"/>
  <c r="P74" i="8"/>
  <c r="P69" i="8"/>
  <c r="S59" i="8"/>
  <c r="S48" i="8"/>
  <c r="S57" i="8" s="1"/>
  <c r="S61" i="8"/>
  <c r="S62" i="8"/>
  <c r="S60" i="8"/>
  <c r="T47" i="8"/>
  <c r="R78" i="8"/>
  <c r="R79" i="8"/>
  <c r="B32" i="8"/>
  <c r="R58" i="8"/>
  <c r="B26" i="8" s="1"/>
  <c r="O85" i="8"/>
  <c r="O86" i="8" s="1"/>
  <c r="O89" i="8" s="1"/>
  <c r="O83" i="8"/>
  <c r="O88" i="8" s="1"/>
  <c r="O87" i="8"/>
  <c r="Q71" i="8"/>
  <c r="T48" i="8" l="1"/>
  <c r="T57" i="8" s="1"/>
  <c r="T61" i="8"/>
  <c r="T62" i="8"/>
  <c r="U47" i="8"/>
  <c r="T60" i="8"/>
  <c r="T59" i="8"/>
  <c r="T58" i="8" s="1"/>
  <c r="S79" i="8"/>
  <c r="S58" i="8"/>
  <c r="S64" i="8" s="1"/>
  <c r="S67" i="8" s="1"/>
  <c r="P70" i="8"/>
  <c r="P71" i="8"/>
  <c r="R64" i="8"/>
  <c r="R67" i="8" s="1"/>
  <c r="R74" i="8" l="1"/>
  <c r="R69" i="8"/>
  <c r="S69" i="8"/>
  <c r="S74" i="8"/>
  <c r="P77" i="8"/>
  <c r="P82" i="8" s="1"/>
  <c r="Q77" i="8"/>
  <c r="Q82" i="8" s="1"/>
  <c r="Q85" i="8" s="1"/>
  <c r="S78" i="8"/>
  <c r="U48" i="8"/>
  <c r="U57" i="8" s="1"/>
  <c r="U79" i="8" s="1"/>
  <c r="U61" i="8"/>
  <c r="U62" i="8"/>
  <c r="U60" i="8"/>
  <c r="U59" i="8"/>
  <c r="V47" i="8"/>
  <c r="T64" i="8"/>
  <c r="T67" i="8" s="1"/>
  <c r="T78" i="8"/>
  <c r="T79" i="8"/>
  <c r="P85" i="8" l="1"/>
  <c r="P86" i="8" s="1"/>
  <c r="P89" i="8" s="1"/>
  <c r="Q83" i="8"/>
  <c r="P83" i="8"/>
  <c r="P88" i="8" s="1"/>
  <c r="Q87" i="8"/>
  <c r="P87" i="8"/>
  <c r="R83" i="8"/>
  <c r="R88" i="8" s="1"/>
  <c r="Q86" i="8"/>
  <c r="Q89" i="8" s="1"/>
  <c r="R87" i="8"/>
  <c r="S70" i="8"/>
  <c r="S77" i="8" s="1"/>
  <c r="S82" i="8" s="1"/>
  <c r="S85" i="8" s="1"/>
  <c r="T74" i="8"/>
  <c r="T69" i="8"/>
  <c r="T70" i="8" s="1"/>
  <c r="T77" i="8" s="1"/>
  <c r="T82" i="8" s="1"/>
  <c r="T85" i="8" s="1"/>
  <c r="R70" i="8"/>
  <c r="R77" i="8" s="1"/>
  <c r="R82" i="8" s="1"/>
  <c r="R71" i="8"/>
  <c r="V61" i="8"/>
  <c r="V62" i="8"/>
  <c r="V60" i="8"/>
  <c r="V48" i="8"/>
  <c r="V57" i="8" s="1"/>
  <c r="V79" i="8" s="1"/>
  <c r="V59" i="8"/>
  <c r="V58" i="8" s="1"/>
  <c r="V64" i="8" s="1"/>
  <c r="V67" i="8" s="1"/>
  <c r="V74" i="8" s="1"/>
  <c r="W47" i="8"/>
  <c r="U58" i="8"/>
  <c r="T83" i="8"/>
  <c r="V78" i="8" l="1"/>
  <c r="T87" i="8"/>
  <c r="U64" i="8"/>
  <c r="U67" i="8" s="1"/>
  <c r="U78" i="8"/>
  <c r="S71" i="8"/>
  <c r="T71" i="8"/>
  <c r="W59" i="8"/>
  <c r="W48" i="8"/>
  <c r="W57" i="8" s="1"/>
  <c r="W61" i="8"/>
  <c r="W62" i="8"/>
  <c r="W60" i="8"/>
  <c r="V69" i="8"/>
  <c r="Q88" i="8"/>
  <c r="S87" i="8"/>
  <c r="R85" i="8"/>
  <c r="R86" i="8" s="1"/>
  <c r="S83" i="8"/>
  <c r="S88" i="8" s="1"/>
  <c r="V70" i="8"/>
  <c r="W79" i="8" l="1"/>
  <c r="W58" i="8"/>
  <c r="W64" i="8" s="1"/>
  <c r="W67" i="8" s="1"/>
  <c r="G28" i="8"/>
  <c r="R89" i="8"/>
  <c r="U74" i="8"/>
  <c r="U69" i="8"/>
  <c r="T88" i="8"/>
  <c r="S86" i="8"/>
  <c r="V71" i="8"/>
  <c r="W74" i="8" l="1"/>
  <c r="W69" i="8"/>
  <c r="S89" i="8"/>
  <c r="T86" i="8"/>
  <c r="T89" i="8" s="1"/>
  <c r="U70" i="8"/>
  <c r="U71" i="8" s="1"/>
  <c r="W78" i="8"/>
  <c r="U77" i="8" l="1"/>
  <c r="U82" i="8" s="1"/>
  <c r="V77" i="8"/>
  <c r="V82" i="8" s="1"/>
  <c r="V85" i="8" s="1"/>
  <c r="W70" i="8"/>
  <c r="W77" i="8" l="1"/>
  <c r="W82" i="8" s="1"/>
  <c r="W85" i="8" s="1"/>
  <c r="W71" i="8"/>
  <c r="U87" i="8"/>
  <c r="U83" i="8"/>
  <c r="U88" i="8" s="1"/>
  <c r="U85" i="8"/>
  <c r="U86" i="8" s="1"/>
  <c r="U89" i="8" s="1"/>
  <c r="V83" i="8"/>
  <c r="V88" i="8" s="1"/>
  <c r="V87" i="8"/>
  <c r="W83" i="8"/>
  <c r="W88" i="8" s="1"/>
  <c r="G26" i="8" s="1"/>
  <c r="W87" i="8"/>
  <c r="V86" i="8" l="1"/>
  <c r="V89" i="8" s="1"/>
  <c r="W86" i="8" l="1"/>
  <c r="W89" i="8" s="1"/>
  <c r="G27" i="8" s="1"/>
</calcChain>
</file>

<file path=xl/sharedStrings.xml><?xml version="1.0" encoding="utf-8"?>
<sst xmlns="http://schemas.openxmlformats.org/spreadsheetml/2006/main" count="1110" uniqueCount="550">
  <si>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</si>
  <si>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</si>
  <si>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</si>
  <si>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</si>
  <si>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</si>
  <si>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</si>
  <si>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O_К6_30</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</si>
  <si>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</si>
  <si>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</si>
  <si>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</si>
  <si>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</si>
  <si>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</si>
  <si>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</si>
  <si>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</si>
  <si>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</si>
  <si>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</si>
  <si>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</si>
  <si>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</si>
  <si>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</si>
  <si>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</si>
  <si>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</si>
  <si>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</si>
  <si>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</si>
  <si>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</si>
  <si>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</si>
  <si>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</si>
  <si>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</si>
  <si>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</si>
  <si>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</si>
  <si>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</si>
  <si>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</si>
  <si>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</si>
  <si>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</si>
  <si>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</si>
  <si>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</si>
  <si>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</si>
  <si>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</si>
  <si>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</si>
  <si>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</si>
  <si>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</si>
  <si>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</si>
  <si>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</si>
  <si>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</si>
  <si>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</si>
  <si>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</si>
  <si>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</si>
  <si>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</si>
  <si>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</si>
  <si>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</si>
  <si>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</si>
  <si>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</si>
  <si>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</si>
  <si>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</si>
  <si>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</si>
  <si>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</si>
  <si>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</si>
  <si>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</si>
  <si>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</si>
  <si>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</si>
  <si>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</si>
  <si>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</si>
  <si>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</si>
  <si>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</si>
  <si>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</si>
  <si>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</si>
  <si>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</si>
  <si>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</si>
  <si>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</si>
  <si>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</si>
  <si>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</si>
  <si>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</si>
  <si>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</si>
  <si>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</si>
  <si>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</si>
  <si>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</si>
  <si>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</si>
  <si>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</si>
  <si>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</si>
  <si>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</si>
  <si>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</si>
  <si>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</si>
  <si>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</si>
  <si>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</si>
  <si>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</si>
  <si>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</si>
  <si>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</si>
  <si>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</si>
  <si>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</si>
  <si>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</si>
  <si>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</si>
  <si>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</si>
  <si>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</si>
  <si>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</si>
  <si>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</si>
  <si>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</si>
  <si>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</si>
  <si>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</si>
  <si>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</si>
  <si>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</si>
  <si>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</si>
  <si>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</si>
  <si>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</si>
  <si>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</si>
  <si>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</si>
  <si>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</si>
  <si>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</si>
  <si>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</si>
  <si>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</si>
  <si>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</si>
  <si>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</si>
  <si>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</si>
  <si>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</si>
  <si>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</si>
  <si>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</si>
  <si>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</si>
  <si>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</si>
  <si>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</si>
  <si>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</si>
  <si>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</si>
  <si>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</si>
  <si>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</si>
  <si>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</si>
  <si>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</si>
  <si>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</si>
  <si>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</si>
  <si>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</si>
  <si>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</si>
  <si>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</si>
  <si>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</si>
  <si>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</si>
  <si>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</si>
  <si>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</si>
  <si>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</si>
  <si>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</si>
  <si>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</si>
  <si>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</si>
  <si>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</si>
  <si>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</si>
  <si>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</si>
  <si>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</si>
  <si>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</si>
  <si>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</si>
  <si>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</si>
  <si>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</si>
  <si>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</si>
  <si>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</si>
  <si>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</si>
  <si>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</si>
  <si>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</si>
  <si>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</si>
  <si>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</si>
  <si>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</si>
  <si>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</si>
  <si>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</si>
  <si>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</si>
  <si>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</si>
  <si>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</si>
  <si>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</si>
  <si>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</si>
  <si>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</si>
  <si>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</si>
  <si>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</si>
  <si>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</si>
  <si>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</si>
  <si>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</si>
  <si>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</si>
  <si>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</si>
  <si>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</si>
  <si>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</si>
  <si>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</si>
  <si>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</si>
  <si>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</si>
  <si>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</si>
  <si>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</si>
  <si>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</si>
  <si>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</si>
  <si>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</si>
  <si>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</si>
  <si>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</si>
  <si>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</si>
  <si>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</si>
  <si>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</si>
  <si>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</si>
  <si>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</si>
  <si>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</si>
  <si>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</si>
  <si>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</si>
  <si>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</si>
  <si>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</si>
  <si>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</si>
  <si>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</si>
  <si>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</si>
  <si>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</si>
  <si>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</si>
  <si>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</si>
  <si>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</si>
  <si>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</si>
  <si>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</si>
  <si>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</si>
  <si>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</si>
  <si>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</si>
  <si>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</si>
  <si>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</si>
  <si>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</si>
  <si>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</si>
  <si>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</si>
  <si>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</si>
  <si>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</si>
  <si>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</si>
  <si>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</si>
  <si>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</si>
  <si>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</si>
  <si>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</si>
  <si>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</si>
  <si>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</si>
  <si>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</si>
  <si>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</si>
  <si>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</si>
  <si>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</si>
  <si>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</si>
  <si>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</si>
  <si>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</si>
  <si>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</si>
  <si>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</si>
  <si>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</si>
  <si>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</si>
  <si>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</si>
  <si>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</si>
  <si>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</si>
  <si>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</si>
  <si>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</si>
  <si>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</si>
  <si>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</si>
  <si>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</si>
  <si>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</si>
  <si>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</si>
  <si>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</si>
  <si>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</si>
  <si>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</si>
  <si>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</si>
  <si>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</si>
  <si>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</si>
  <si>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</si>
  <si>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</si>
  <si>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</si>
  <si>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</si>
  <si>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</si>
  <si>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</si>
  <si>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</si>
  <si>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</si>
  <si>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</si>
  <si>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</si>
  <si>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</si>
  <si>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</si>
  <si>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</si>
  <si>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</si>
  <si>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</si>
  <si>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</si>
  <si>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</si>
  <si>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</si>
  <si>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</si>
  <si>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</si>
  <si>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</si>
  <si>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</si>
  <si>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</si>
  <si>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</si>
  <si>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</si>
  <si>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</si>
  <si>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</si>
  <si>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</si>
  <si>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</si>
  <si>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</si>
  <si>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</si>
  <si>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</si>
  <si>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</si>
  <si>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</si>
  <si>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</si>
  <si>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</si>
  <si>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</si>
  <si>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</si>
  <si>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</si>
  <si>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</si>
  <si>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</si>
  <si>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</si>
  <si>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</si>
  <si>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</si>
  <si>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</si>
  <si>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</si>
  <si>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</si>
  <si>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</si>
  <si>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</si>
  <si>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</si>
  <si>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</si>
  <si>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</si>
  <si>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</si>
  <si>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</si>
  <si>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</si>
  <si>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</si>
  <si>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</si>
  <si>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</si>
  <si>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</si>
  <si>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</si>
  <si>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</si>
  <si>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</si>
  <si>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</si>
  <si>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</si>
  <si>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</si>
  <si>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</si>
  <si>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</si>
  <si>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</si>
  <si>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</si>
  <si>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</si>
  <si>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</si>
  <si>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</si>
  <si>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</si>
  <si>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</si>
  <si>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</si>
  <si>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</si>
  <si>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</si>
  <si>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</si>
  <si>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</si>
  <si>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</si>
  <si>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</si>
  <si>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</si>
  <si>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</si>
  <si>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</si>
  <si>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</si>
  <si>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</si>
  <si>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</si>
  <si>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</si>
  <si>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</si>
  <si>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</si>
  <si>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</si>
  <si>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</si>
  <si>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</si>
  <si>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</si>
  <si>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</si>
  <si>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</si>
  <si>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</si>
  <si>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</si>
  <si>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</si>
  <si>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</si>
  <si>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</si>
  <si>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</si>
  <si>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</si>
  <si>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</si>
  <si>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</si>
  <si>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</si>
  <si>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</si>
  <si>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</si>
  <si>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</si>
  <si>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</si>
  <si>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</si>
  <si>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</si>
  <si>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</si>
  <si>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</si>
  <si>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</si>
  <si>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</si>
  <si>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</si>
  <si>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</si>
  <si>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</si>
  <si>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</si>
  <si>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</si>
  <si>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</si>
  <si>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</si>
  <si>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</si>
  <si>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</si>
  <si>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</si>
  <si>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</si>
  <si>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</si>
  <si>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</si>
  <si>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</si>
  <si>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</si>
  <si>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</si>
  <si>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</si>
  <si>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</si>
  <si>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</si>
  <si>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</si>
  <si>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</si>
  <si>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</si>
  <si>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</si>
  <si>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</si>
  <si>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</si>
  <si>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</si>
  <si>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</si>
  <si>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</si>
  <si>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</si>
  <si>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</si>
  <si>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</si>
  <si>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</si>
  <si>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</si>
  <si>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</si>
  <si>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</si>
  <si>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</si>
  <si>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</si>
  <si>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</si>
  <si>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</si>
  <si>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</si>
  <si>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</si>
  <si>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</si>
  <si>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</si>
  <si>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</si>
  <si>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</si>
  <si>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</si>
  <si>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</si>
  <si>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</si>
  <si>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</si>
  <si>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</si>
  <si>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</si>
  <si>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</si>
  <si>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</si>
  <si>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</si>
  <si>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</si>
  <si>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</si>
  <si>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</si>
  <si>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</si>
  <si>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</si>
  <si>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</si>
  <si>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</si>
  <si>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</si>
  <si>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</si>
  <si>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</si>
  <si>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</si>
  <si>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</si>
  <si>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</si>
  <si>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</si>
  <si>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</si>
  <si>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</si>
  <si>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</si>
  <si>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</si>
  <si>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</si>
  <si>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</si>
  <si>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</si>
  <si>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</si>
  <si>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</si>
  <si>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</si>
  <si>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</si>
  <si>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</si>
  <si>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</si>
  <si>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</si>
  <si>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</si>
  <si>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</si>
  <si>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</si>
  <si>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</si>
  <si>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</si>
  <si>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</si>
  <si>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</si>
  <si>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</si>
  <si>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</si>
  <si>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</si>
  <si>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</si>
  <si>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</si>
  <si>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</si>
  <si>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</si>
  <si>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</si>
  <si>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</si>
  <si>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</si>
  <si>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</si>
  <si>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</si>
  <si>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</si>
  <si>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</si>
  <si>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</si>
  <si>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</si>
  <si>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</si>
  <si>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</si>
  <si>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</si>
  <si>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</si>
  <si>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</si>
  <si>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</si>
  <si>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</si>
  <si>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</si>
  <si>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</si>
  <si>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</si>
  <si>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</si>
  <si>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</si>
  <si>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</si>
  <si>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</si>
  <si>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</si>
  <si>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</si>
  <si>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</si>
  <si>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</si>
  <si>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</si>
  <si>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</si>
  <si>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</si>
  <si>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</si>
  <si>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</si>
  <si>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</si>
  <si>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</si>
  <si>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</si>
  <si>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</si>
  <si>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</si>
  <si>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</si>
  <si>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</si>
  <si>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</si>
  <si>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</si>
  <si>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</si>
  <si>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</si>
  <si>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</si>
  <si>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</si>
  <si>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</si>
  <si>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</si>
  <si>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</si>
  <si>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</si>
  <si>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</si>
  <si>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</si>
  <si>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</si>
  <si>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</si>
  <si>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</si>
  <si>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</si>
  <si>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</si>
  <si>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</si>
  <si>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</si>
  <si>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</si>
  <si>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</si>
  <si>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</si>
  <si>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</si>
  <si>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</si>
  <si>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</si>
  <si>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</si>
  <si>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</si>
  <si>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</si>
  <si>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</si>
  <si>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</si>
  <si>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</si>
  <si>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закупка не проведена</t>
  </si>
  <si>
    <t>Приобретение КМУ - 3 шт.</t>
  </si>
  <si>
    <t>Пермский край, Кунгурский муниципальный округ</t>
  </si>
  <si>
    <t xml:space="preserve">МВ×А-0;т.у.-0; км ЛЭП-0; шт-3; </t>
  </si>
  <si>
    <t>Н</t>
  </si>
  <si>
    <t>Коммерческое предложение</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</si>
  <si>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</si>
  <si>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</si>
  <si>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</si>
  <si>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</si>
  <si>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</si>
  <si>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</si>
  <si>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</si>
  <si>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</si>
  <si>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</si>
  <si>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</si>
  <si>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</si>
  <si>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</si>
  <si>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</si>
  <si>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</si>
  <si>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</si>
  <si>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</si>
  <si>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Программа закупок ПКГУП "КЭС"</t>
  </si>
  <si>
    <t>Год раскрытия информации: 2026 год</t>
  </si>
  <si>
    <t>0 млн руб с НДС</t>
  </si>
  <si>
    <t>0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</si>
</sst>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2821311.8340586685</c:v>
                </c:pt>
                <c:pt idx="3">
                  <c:v>4815378.0903205192</c:v>
                </c:pt>
                <c:pt idx="4">
                  <c:v>6979657.1344811562</c:v>
                </c:pt>
                <c:pt idx="5">
                  <c:v>9331104.0559973214</c:v>
                </c:pt>
                <c:pt idx="6">
                  <c:v>11888386.577681217</c:v>
                </c:pt>
                <c:pt idx="7">
                  <c:v>14672060.126833688</c:v>
                </c:pt>
                <c:pt idx="8">
                  <c:v>17704760.982906662</c:v>
                </c:pt>
                <c:pt idx="9">
                  <c:v>21011419.383576892</c:v>
                </c:pt>
                <c:pt idx="10">
                  <c:v>24619494.668338209</c:v>
                </c:pt>
                <c:pt idx="11">
                  <c:v>28559234.756724305</c:v>
                </c:pt>
                <c:pt idx="12">
                  <c:v>32863962.499257382</c:v>
                </c:pt>
                <c:pt idx="13">
                  <c:v>37570391.705611259</c:v>
                </c:pt>
                <c:pt idx="14">
                  <c:v>42718975.948971525</c:v>
                </c:pt>
                <c:pt idx="15">
                  <c:v>48354293.571145415</c:v>
                </c:pt>
                <c:pt idx="16">
                  <c:v>54525472.672912411</c:v>
                </c:pt>
              </c:numCache>
            </c:numRef>
          </c:val>
          <c:smooth val="0"/>
          <c:extLst>
            <c:ext xmlns:c16="http://schemas.microsoft.com/office/drawing/2014/chart" uri="{C3380CC4-5D6E-409C-BE32-E72D297353CC}">
              <c16:uniqueId val="{00000000-D2D3-4B95-8311-AF04D14B5D4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1631802.2824636819</c:v>
                </c:pt>
                <c:pt idx="3">
                  <c:v>1561646.3750190707</c:v>
                </c:pt>
                <c:pt idx="4">
                  <c:v>1499953.9427697456</c:v>
                </c:pt>
                <c:pt idx="5">
                  <c:v>1442186.4341098818</c:v>
                </c:pt>
                <c:pt idx="6">
                  <c:v>1387990.4978016594</c:v>
                </c:pt>
                <c:pt idx="7">
                  <c:v>1337049.9799834983</c:v>
                </c:pt>
                <c:pt idx="8">
                  <c:v>1289081.7781718539</c:v>
                </c:pt>
                <c:pt idx="9">
                  <c:v>1243832.1667588293</c:v>
                </c:pt>
                <c:pt idx="10">
                  <c:v>1201073.5399993653</c:v>
                </c:pt>
                <c:pt idx="11">
                  <c:v>1160601.524683936</c:v>
                </c:pt>
                <c:pt idx="12">
                  <c:v>1122232.42018188</c:v>
                </c:pt>
                <c:pt idx="13">
                  <c:v>1085800.9283987312</c:v>
                </c:pt>
                <c:pt idx="14">
                  <c:v>1051158.1404907622</c:v>
                </c:pt>
                <c:pt idx="15">
                  <c:v>1018169.7509855753</c:v>
                </c:pt>
                <c:pt idx="16">
                  <c:v>986714.4733258445</c:v>
                </c:pt>
              </c:numCache>
            </c:numRef>
          </c:val>
          <c:smooth val="0"/>
          <c:extLst>
            <c:ext xmlns:c16="http://schemas.microsoft.com/office/drawing/2014/chart" uri="{C3380CC4-5D6E-409C-BE32-E72D297353CC}">
              <c16:uniqueId val="{00000001-D2D3-4B95-8311-AF04D14B5D4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547</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536</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537</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538</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539</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540</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541</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542</v>
      </c>
    </row>
    <row r="41" spans="1:24" ht="63" x14ac:dyDescent="0.25">
      <c r="A41" s="18" t="s">
        <v>47</v>
      </c>
      <c r="B41" s="24" t="s">
        <v>48</v>
      </c>
      <c r="C41" s="17" t="s">
        <v>543</v>
      </c>
    </row>
    <row r="42" spans="1:24" ht="47.25" x14ac:dyDescent="0.25">
      <c r="A42" s="18" t="s">
        <v>49</v>
      </c>
      <c r="B42" s="24" t="s">
        <v>50</v>
      </c>
      <c r="C42" s="17" t="s">
        <v>543</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544</v>
      </c>
    </row>
    <row r="47" spans="1:24" ht="18.75" customHeight="1" x14ac:dyDescent="0.25">
      <c r="A47" s="21"/>
      <c r="B47" s="22"/>
      <c r="C47" s="23"/>
    </row>
    <row r="48" spans="1:24" ht="31.5" x14ac:dyDescent="0.25">
      <c r="A48" s="18" t="s">
        <v>59</v>
      </c>
      <c r="B48" s="24" t="s">
        <v>60</v>
      </c>
      <c r="C48" s="25" t="s">
        <v>548</v>
      </c>
    </row>
    <row r="49" spans="1:3" ht="31.5" x14ac:dyDescent="0.25">
      <c r="A49" s="18" t="s">
        <v>61</v>
      </c>
      <c r="B49" s="24" t="s">
        <v>62</v>
      </c>
      <c r="C49" s="25"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O_К6_30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КМУ - 3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17.04</v>
      </c>
      <c r="E24" s="196">
        <v>17.04</v>
      </c>
      <c r="F24" s="197">
        <v>17.04</v>
      </c>
      <c r="G24" s="196">
        <v>0</v>
      </c>
      <c r="H24" s="196">
        <v>0</v>
      </c>
      <c r="I24" s="196">
        <v>0</v>
      </c>
      <c r="J24" s="196">
        <v>17.04</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17.04</v>
      </c>
      <c r="E27" s="26">
        <v>17.04</v>
      </c>
      <c r="F27" s="203">
        <v>17.04</v>
      </c>
      <c r="G27" s="26">
        <v>0</v>
      </c>
      <c r="H27" s="26">
        <v>0</v>
      </c>
      <c r="I27" s="26">
        <v>0</v>
      </c>
      <c r="J27" s="26">
        <v>17.04</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14.2</v>
      </c>
      <c r="E30" s="200">
        <v>14.2</v>
      </c>
      <c r="F30" s="200">
        <v>14.2</v>
      </c>
      <c r="G30" s="200">
        <v>0</v>
      </c>
      <c r="H30" s="200">
        <v>0</v>
      </c>
      <c r="I30" s="200">
        <v>0</v>
      </c>
      <c r="J30" s="200">
        <v>14.2</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14.2</v>
      </c>
      <c r="E33" s="26">
        <v>14.2</v>
      </c>
      <c r="F33" s="26">
        <v>14.2</v>
      </c>
      <c r="G33" s="200">
        <v>0</v>
      </c>
      <c r="H33" s="26">
        <v>0</v>
      </c>
      <c r="I33" s="26">
        <v>0</v>
      </c>
      <c r="J33" s="200">
        <v>14.2</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1</v>
      </c>
      <c r="E44" s="215">
        <v>1</v>
      </c>
      <c r="F44" s="215">
        <v>1</v>
      </c>
      <c r="G44" s="215">
        <v>0</v>
      </c>
      <c r="H44" s="215">
        <v>0</v>
      </c>
      <c r="I44" s="215">
        <v>0</v>
      </c>
      <c r="J44" s="215">
        <v>1</v>
      </c>
      <c r="K44" s="215">
        <v>4</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1</v>
      </c>
      <c r="E54" s="200">
        <v>1</v>
      </c>
      <c r="F54" s="200">
        <v>1</v>
      </c>
      <c r="G54" s="200">
        <v>0</v>
      </c>
      <c r="H54" s="200">
        <v>0</v>
      </c>
      <c r="I54" s="200">
        <v>0</v>
      </c>
      <c r="J54" s="200">
        <v>1</v>
      </c>
      <c r="K54" s="200">
        <v>4</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21</v>
      </c>
      <c r="B55" s="208" t="s">
        <v>395</v>
      </c>
      <c r="C55" s="200">
        <v>0</v>
      </c>
      <c r="D55" s="200">
        <v>14.2</v>
      </c>
      <c r="E55" s="200">
        <v>14.2</v>
      </c>
      <c r="F55" s="200">
        <v>14.2</v>
      </c>
      <c r="G55" s="200">
        <v>0</v>
      </c>
      <c r="H55" s="200">
        <v>0</v>
      </c>
      <c r="I55" s="200">
        <v>0</v>
      </c>
      <c r="J55" s="200">
        <v>14.2</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14.2</v>
      </c>
      <c r="E56" s="26">
        <v>14.2</v>
      </c>
      <c r="F56" s="26">
        <v>14.2</v>
      </c>
      <c r="G56" s="26">
        <v>0</v>
      </c>
      <c r="H56" s="26">
        <v>0</v>
      </c>
      <c r="I56" s="26">
        <v>0</v>
      </c>
      <c r="J56" s="26">
        <v>14.2</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1</v>
      </c>
      <c r="E63" s="26">
        <v>1</v>
      </c>
      <c r="F63" s="26">
        <v>1</v>
      </c>
      <c r="G63" s="26">
        <v>0</v>
      </c>
      <c r="H63" s="26">
        <v>0</v>
      </c>
      <c r="I63" s="26">
        <v>0</v>
      </c>
      <c r="J63" s="26">
        <v>1</v>
      </c>
      <c r="K63" s="26">
        <v>4</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23</v>
      </c>
      <c r="B64" s="220" t="s">
        <v>409</v>
      </c>
      <c r="C64" s="221">
        <v>0</v>
      </c>
      <c r="D64" s="221">
        <v>14.2</v>
      </c>
      <c r="E64" s="221">
        <v>14.2</v>
      </c>
      <c r="F64" s="221">
        <v>14.2</v>
      </c>
      <c r="G64" s="221">
        <v>0</v>
      </c>
      <c r="H64" s="221">
        <v>0</v>
      </c>
      <c r="I64" s="221">
        <v>0</v>
      </c>
      <c r="J64" s="221">
        <v>14.2</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O_К6_30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Приобретение КМУ - 3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2027</v>
      </c>
      <c r="E26" s="157" t="s">
        <v>83</v>
      </c>
      <c r="F26" s="157" t="s">
        <v>83</v>
      </c>
      <c r="G26" s="157">
        <v>0</v>
      </c>
      <c r="H26" s="157" t="s">
        <v>83</v>
      </c>
      <c r="I26" s="157">
        <v>0</v>
      </c>
      <c r="J26" s="157" t="s">
        <v>83</v>
      </c>
      <c r="K26" s="157" t="s">
        <v>83</v>
      </c>
      <c r="L26" s="157">
        <v>0</v>
      </c>
      <c r="M26" s="157" t="s">
        <v>83</v>
      </c>
      <c r="N26" s="157">
        <v>1</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O_К6_30</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КМУ - 3 шт.</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16.5" thickBot="1" x14ac:dyDescent="0.3">
      <c r="A21" s="167" t="s">
        <v>468</v>
      </c>
      <c r="B21" s="168" t="str">
        <f>'1. паспорт местоположение'!$A$15</f>
        <v>Приобретение КМУ - 3 шт.</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527</v>
      </c>
    </row>
    <row r="25" spans="1:2" s="134" customFormat="1" ht="16.5" thickBot="1" x14ac:dyDescent="0.3">
      <c r="A25" s="169" t="s">
        <v>472</v>
      </c>
      <c r="B25" s="168">
        <v>2027</v>
      </c>
    </row>
    <row r="26" spans="1:2" s="134" customFormat="1" ht="16.5" thickBot="1" x14ac:dyDescent="0.3">
      <c r="A26" s="170" t="s">
        <v>473</v>
      </c>
      <c r="B26" s="168" t="s">
        <v>528</v>
      </c>
    </row>
    <row r="27" spans="1:2" s="134" customFormat="1" ht="29.25" thickBot="1" x14ac:dyDescent="0.3">
      <c r="A27" s="171" t="s">
        <v>474</v>
      </c>
      <c r="B27" s="172">
        <v>54.312844170814984</v>
      </c>
    </row>
    <row r="28" spans="1:2" s="134" customFormat="1" ht="16.5" thickBot="1" x14ac:dyDescent="0.3">
      <c r="A28" s="173" t="s">
        <v>475</v>
      </c>
      <c r="B28" s="172" t="s">
        <v>529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530</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531</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531</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532</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532</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533</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534</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535</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O_К6_30</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Приобретение КМУ - 3 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O_К6_30</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Приобретение КМУ - 3 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O_К6_30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КМУ - 3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O_К6_30</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КМУ - 3 шт.</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537</v>
      </c>
    </row>
    <row r="23" spans="1:3" ht="42.75" customHeight="1" x14ac:dyDescent="0.25">
      <c r="A23" s="49" t="s">
        <v>15</v>
      </c>
      <c r="B23" s="50" t="s">
        <v>137</v>
      </c>
      <c r="C23" s="25" t="s">
        <v>525</v>
      </c>
    </row>
    <row r="24" spans="1:3" ht="63" customHeight="1" x14ac:dyDescent="0.25">
      <c r="A24" s="49" t="s">
        <v>17</v>
      </c>
      <c r="B24" s="50" t="s">
        <v>138</v>
      </c>
      <c r="C24" s="25" t="s">
        <v>527</v>
      </c>
    </row>
    <row r="25" spans="1:3" ht="63" customHeight="1" x14ac:dyDescent="0.25">
      <c r="A25" s="49" t="s">
        <v>19</v>
      </c>
      <c r="B25" s="50" t="s">
        <v>139</v>
      </c>
      <c r="C25" s="25" t="s">
        <v>189</v>
      </c>
    </row>
    <row r="26" spans="1:3" ht="42.75" customHeight="1" x14ac:dyDescent="0.25">
      <c r="A26" s="49" t="s">
        <v>21</v>
      </c>
      <c r="B26" s="50" t="s">
        <v>140</v>
      </c>
      <c r="C26" s="25" t="s">
        <v>545</v>
      </c>
    </row>
    <row r="27" spans="1:3" ht="42.75" customHeight="1" x14ac:dyDescent="0.25">
      <c r="A27" s="49" t="s">
        <v>23</v>
      </c>
      <c r="B27" s="50" t="s">
        <v>141</v>
      </c>
      <c r="C27" s="25" t="s">
        <v>546</v>
      </c>
    </row>
    <row r="28" spans="1:3" ht="42.75" customHeight="1" x14ac:dyDescent="0.25">
      <c r="A28" s="49" t="s">
        <v>25</v>
      </c>
      <c r="B28" s="50" t="s">
        <v>142</v>
      </c>
      <c r="C28" s="25">
        <v>2025</v>
      </c>
    </row>
    <row r="29" spans="1:3" ht="42.75" customHeight="1" x14ac:dyDescent="0.25">
      <c r="A29" s="49" t="s">
        <v>27</v>
      </c>
      <c r="B29" s="47" t="s">
        <v>143</v>
      </c>
      <c r="C29" s="25">
        <v>2027</v>
      </c>
    </row>
    <row r="30" spans="1:3" ht="42.75" customHeight="1" x14ac:dyDescent="0.25">
      <c r="A30" s="49" t="s">
        <v>29</v>
      </c>
      <c r="B30" s="47" t="s">
        <v>144</v>
      </c>
      <c r="C30" s="25" t="s">
        <v>528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O_К6_30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Приобретение КМУ - 3 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O_К6_30</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КМУ - 3 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O_К6_30</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Приобретение КМУ - 3 шт.</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45260703.475679159</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19996669.490019023</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1293162.9564479759</v>
      </c>
      <c r="E65" s="109">
        <f t="shared" si="10"/>
        <v>1293162.9564479759</v>
      </c>
      <c r="F65" s="109">
        <f t="shared" si="10"/>
        <v>1293162.9564479759</v>
      </c>
      <c r="G65" s="109">
        <f t="shared" si="10"/>
        <v>1293162.9564479759</v>
      </c>
      <c r="H65" s="109">
        <f t="shared" si="10"/>
        <v>1293162.9564479759</v>
      </c>
      <c r="I65" s="109">
        <f t="shared" si="10"/>
        <v>1293162.9564479759</v>
      </c>
      <c r="J65" s="109">
        <f t="shared" si="10"/>
        <v>1293162.9564479759</v>
      </c>
      <c r="K65" s="109">
        <f t="shared" si="10"/>
        <v>1293162.9564479759</v>
      </c>
      <c r="L65" s="109">
        <f t="shared" si="10"/>
        <v>1293162.9564479759</v>
      </c>
      <c r="M65" s="109">
        <f t="shared" si="10"/>
        <v>1293162.9564479759</v>
      </c>
      <c r="N65" s="109">
        <f t="shared" si="10"/>
        <v>1293162.9564479759</v>
      </c>
      <c r="O65" s="109">
        <f t="shared" si="10"/>
        <v>1293162.9564479759</v>
      </c>
      <c r="P65" s="109">
        <f t="shared" si="10"/>
        <v>1293162.9564479759</v>
      </c>
      <c r="Q65" s="109">
        <f t="shared" si="10"/>
        <v>1293162.9564479759</v>
      </c>
      <c r="R65" s="109">
        <f t="shared" si="10"/>
        <v>1293162.9564479759</v>
      </c>
      <c r="S65" s="109">
        <f t="shared" si="10"/>
        <v>1293162.9564479759</v>
      </c>
      <c r="T65" s="109">
        <f t="shared" si="10"/>
        <v>1293162.9564479759</v>
      </c>
      <c r="U65" s="109">
        <f t="shared" si="10"/>
        <v>1293162.9564479759</v>
      </c>
      <c r="V65" s="109">
        <f t="shared" si="10"/>
        <v>1293162.9564479759</v>
      </c>
      <c r="W65" s="109">
        <f t="shared" si="10"/>
        <v>1293162.9564479759</v>
      </c>
    </row>
    <row r="66" spans="1:23" ht="11.25" customHeight="1" x14ac:dyDescent="0.25">
      <c r="A66" s="74" t="s">
        <v>237</v>
      </c>
      <c r="B66" s="109">
        <f>IF(AND(B45&gt;$B$92,B45&lt;=$B$92+$B$27),B65,0)</f>
        <v>0</v>
      </c>
      <c r="C66" s="109">
        <f t="shared" ref="C66:W66" si="11">IF(AND(C45&gt;$B$92,C45&lt;=$B$92+$B$27),C65+B66,0)</f>
        <v>0</v>
      </c>
      <c r="D66" s="109">
        <f t="shared" si="11"/>
        <v>1293162.9564479759</v>
      </c>
      <c r="E66" s="109">
        <f t="shared" si="11"/>
        <v>2586325.9128959519</v>
      </c>
      <c r="F66" s="109">
        <f t="shared" si="11"/>
        <v>3879488.8693439281</v>
      </c>
      <c r="G66" s="109">
        <f t="shared" si="11"/>
        <v>5172651.8257919038</v>
      </c>
      <c r="H66" s="109">
        <f t="shared" si="11"/>
        <v>6465814.7822398795</v>
      </c>
      <c r="I66" s="109">
        <f t="shared" si="11"/>
        <v>7758977.7386878552</v>
      </c>
      <c r="J66" s="109">
        <f t="shared" si="11"/>
        <v>9052140.6951358318</v>
      </c>
      <c r="K66" s="109">
        <f t="shared" si="11"/>
        <v>10345303.651583808</v>
      </c>
      <c r="L66" s="109">
        <f t="shared" si="11"/>
        <v>11638466.608031783</v>
      </c>
      <c r="M66" s="109">
        <f t="shared" si="11"/>
        <v>12931629.564479759</v>
      </c>
      <c r="N66" s="109">
        <f t="shared" si="11"/>
        <v>14224792.520927735</v>
      </c>
      <c r="O66" s="109">
        <f t="shared" si="11"/>
        <v>15517955.47737571</v>
      </c>
      <c r="P66" s="109">
        <f t="shared" si="11"/>
        <v>16811118.433823686</v>
      </c>
      <c r="Q66" s="109">
        <f t="shared" si="11"/>
        <v>18104281.390271664</v>
      </c>
      <c r="R66" s="109">
        <f t="shared" si="11"/>
        <v>19397444.346719641</v>
      </c>
      <c r="S66" s="109">
        <f t="shared" si="11"/>
        <v>20690607.303167619</v>
      </c>
      <c r="T66" s="109">
        <f t="shared" si="11"/>
        <v>21983770.259615596</v>
      </c>
      <c r="U66" s="109">
        <f t="shared" si="11"/>
        <v>23276933.216063574</v>
      </c>
      <c r="V66" s="109">
        <f t="shared" si="11"/>
        <v>24570096.172511552</v>
      </c>
      <c r="W66" s="109">
        <f t="shared" si="11"/>
        <v>25863259.128959529</v>
      </c>
    </row>
    <row r="67" spans="1:23" ht="25.5" customHeight="1" x14ac:dyDescent="0.25">
      <c r="A67" s="110" t="s">
        <v>238</v>
      </c>
      <c r="B67" s="106">
        <f t="shared" ref="B67:W67" si="12">B64-B65</f>
        <v>0</v>
      </c>
      <c r="C67" s="106">
        <f t="shared" si="12"/>
        <v>1867174.4212495829</v>
      </c>
      <c r="D67" s="106">
        <f>D64-D65</f>
        <v>704867.66801471403</v>
      </c>
      <c r="E67" s="106">
        <f t="shared" si="12"/>
        <v>900593.60238399333</v>
      </c>
      <c r="F67" s="106">
        <f t="shared" si="12"/>
        <v>1115793.8801866479</v>
      </c>
      <c r="G67" s="106">
        <f t="shared" si="12"/>
        <v>1352433.6652941664</v>
      </c>
      <c r="H67" s="106">
        <f t="shared" si="12"/>
        <v>1612678.8390898493</v>
      </c>
      <c r="I67" s="106">
        <f t="shared" si="12"/>
        <v>1898916.710645573</v>
      </c>
      <c r="J67" s="106">
        <f t="shared" si="12"/>
        <v>2213778.8817383312</v>
      </c>
      <c r="K67" s="106">
        <f t="shared" si="12"/>
        <v>2560166.4924354488</v>
      </c>
      <c r="L67" s="106">
        <f t="shared" si="12"/>
        <v>2941278.0967516955</v>
      </c>
      <c r="M67" s="106">
        <f t="shared" si="12"/>
        <v>3360640.4441704918</v>
      </c>
      <c r="N67" s="106">
        <f t="shared" si="12"/>
        <v>3822142.4718920635</v>
      </c>
      <c r="O67" s="106">
        <f t="shared" si="12"/>
        <v>4330072.8448186927</v>
      </c>
      <c r="P67" s="106">
        <f t="shared" si="12"/>
        <v>4889161.4158383058</v>
      </c>
      <c r="Q67" s="106">
        <f t="shared" si="12"/>
        <v>5504625.0182835329</v>
      </c>
      <c r="R67" s="106">
        <f t="shared" si="12"/>
        <v>6182218.0459243692</v>
      </c>
      <c r="S67" s="106">
        <f t="shared" si="12"/>
        <v>6928288.3239410818</v>
      </c>
      <c r="T67" s="106">
        <f t="shared" si="12"/>
        <v>7749838.8275096472</v>
      </c>
      <c r="U67" s="106">
        <f t="shared" si="12"/>
        <v>8654595.8634568788</v>
      </c>
      <c r="V67" s="106">
        <f t="shared" si="12"/>
        <v>9651084.3955056276</v>
      </c>
      <c r="W67" s="106">
        <f t="shared" si="12"/>
        <v>10748711.265596179</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704867.66801471403</v>
      </c>
      <c r="E69" s="105">
        <f>E67+E68</f>
        <v>900593.60238399333</v>
      </c>
      <c r="F69" s="105">
        <f t="shared" ref="F69:W69" si="14">F67-F68</f>
        <v>1115793.8801866479</v>
      </c>
      <c r="G69" s="105">
        <f t="shared" si="14"/>
        <v>1352433.6652941664</v>
      </c>
      <c r="H69" s="105">
        <f t="shared" si="14"/>
        <v>1612678.8390898493</v>
      </c>
      <c r="I69" s="105">
        <f t="shared" si="14"/>
        <v>1898916.710645573</v>
      </c>
      <c r="J69" s="105">
        <f t="shared" si="14"/>
        <v>2213778.8817383312</v>
      </c>
      <c r="K69" s="105">
        <f t="shared" si="14"/>
        <v>2560166.4924354488</v>
      </c>
      <c r="L69" s="105">
        <f t="shared" si="14"/>
        <v>2941278.0967516955</v>
      </c>
      <c r="M69" s="105">
        <f t="shared" si="14"/>
        <v>3360640.4441704918</v>
      </c>
      <c r="N69" s="105">
        <f t="shared" si="14"/>
        <v>3822142.4718920635</v>
      </c>
      <c r="O69" s="105">
        <f t="shared" si="14"/>
        <v>4330072.8448186927</v>
      </c>
      <c r="P69" s="105">
        <f t="shared" si="14"/>
        <v>4889161.4158383058</v>
      </c>
      <c r="Q69" s="105">
        <f t="shared" si="14"/>
        <v>5504625.0182835329</v>
      </c>
      <c r="R69" s="105">
        <f t="shared" si="14"/>
        <v>6182218.0459243692</v>
      </c>
      <c r="S69" s="105">
        <f t="shared" si="14"/>
        <v>6928288.3239410818</v>
      </c>
      <c r="T69" s="105">
        <f t="shared" si="14"/>
        <v>7749838.8275096472</v>
      </c>
      <c r="U69" s="105">
        <f t="shared" si="14"/>
        <v>8654595.8634568788</v>
      </c>
      <c r="V69" s="105">
        <f t="shared" si="14"/>
        <v>9651084.3955056276</v>
      </c>
      <c r="W69" s="105">
        <f t="shared" si="14"/>
        <v>10748711.265596179</v>
      </c>
    </row>
    <row r="70" spans="1:23" ht="12" customHeight="1" x14ac:dyDescent="0.25">
      <c r="A70" s="74" t="s">
        <v>208</v>
      </c>
      <c r="B70" s="102">
        <f t="shared" ref="B70:W70" si="15">-IF(B69&gt;0, B69*$B$35, 0)</f>
        <v>0</v>
      </c>
      <c r="C70" s="102">
        <f t="shared" si="15"/>
        <v>-373434.88424991659</v>
      </c>
      <c r="D70" s="102">
        <f t="shared" si="15"/>
        <v>-140973.5336029428</v>
      </c>
      <c r="E70" s="102">
        <f t="shared" si="15"/>
        <v>-180118.72047679868</v>
      </c>
      <c r="F70" s="102">
        <f t="shared" si="15"/>
        <v>-223158.77603732958</v>
      </c>
      <c r="G70" s="102">
        <f t="shared" si="15"/>
        <v>-270486.73305883328</v>
      </c>
      <c r="H70" s="102">
        <f t="shared" si="15"/>
        <v>-322535.7678179699</v>
      </c>
      <c r="I70" s="102">
        <f t="shared" si="15"/>
        <v>-379783.34212911461</v>
      </c>
      <c r="J70" s="102">
        <f t="shared" si="15"/>
        <v>-442755.77634766628</v>
      </c>
      <c r="K70" s="102">
        <f t="shared" si="15"/>
        <v>-512033.29848708981</v>
      </c>
      <c r="L70" s="102">
        <f t="shared" si="15"/>
        <v>-588255.61935033917</v>
      </c>
      <c r="M70" s="102">
        <f t="shared" si="15"/>
        <v>-672128.08883409842</v>
      </c>
      <c r="N70" s="102">
        <f t="shared" si="15"/>
        <v>-764428.49437841272</v>
      </c>
      <c r="O70" s="102">
        <f t="shared" si="15"/>
        <v>-866014.56896373862</v>
      </c>
      <c r="P70" s="102">
        <f t="shared" si="15"/>
        <v>-977832.28316766117</v>
      </c>
      <c r="Q70" s="102">
        <f t="shared" si="15"/>
        <v>-1100925.0036567065</v>
      </c>
      <c r="R70" s="102">
        <f t="shared" si="15"/>
        <v>-1236443.609184874</v>
      </c>
      <c r="S70" s="102">
        <f t="shared" si="15"/>
        <v>-1385657.6647882164</v>
      </c>
      <c r="T70" s="102">
        <f t="shared" si="15"/>
        <v>-1549967.7655019294</v>
      </c>
      <c r="U70" s="102">
        <f t="shared" si="15"/>
        <v>-1730919.1726913759</v>
      </c>
      <c r="V70" s="102">
        <f t="shared" si="15"/>
        <v>-1930216.8791011255</v>
      </c>
      <c r="W70" s="102">
        <f t="shared" si="15"/>
        <v>-2149742.2531192359</v>
      </c>
    </row>
    <row r="71" spans="1:23" ht="12.75" customHeight="1" thickBot="1" x14ac:dyDescent="0.3">
      <c r="A71" s="111" t="s">
        <v>241</v>
      </c>
      <c r="B71" s="112">
        <f t="shared" ref="B71:W71" si="16">B69+B70</f>
        <v>0</v>
      </c>
      <c r="C71" s="112">
        <f>C69+C70</f>
        <v>1493739.5369996664</v>
      </c>
      <c r="D71" s="112">
        <f t="shared" si="16"/>
        <v>563894.1344117712</v>
      </c>
      <c r="E71" s="112">
        <f t="shared" si="16"/>
        <v>720474.88190719462</v>
      </c>
      <c r="F71" s="112">
        <f t="shared" si="16"/>
        <v>892635.1041493183</v>
      </c>
      <c r="G71" s="112">
        <f t="shared" si="16"/>
        <v>1081946.9322353331</v>
      </c>
      <c r="H71" s="112">
        <f t="shared" si="16"/>
        <v>1290143.0712718794</v>
      </c>
      <c r="I71" s="112">
        <f t="shared" si="16"/>
        <v>1519133.3685164584</v>
      </c>
      <c r="J71" s="112">
        <f t="shared" si="16"/>
        <v>1771023.1053906649</v>
      </c>
      <c r="K71" s="112">
        <f t="shared" si="16"/>
        <v>2048133.193948359</v>
      </c>
      <c r="L71" s="112">
        <f t="shared" si="16"/>
        <v>2353022.4774013562</v>
      </c>
      <c r="M71" s="112">
        <f t="shared" si="16"/>
        <v>2688512.3553363932</v>
      </c>
      <c r="N71" s="112">
        <f t="shared" si="16"/>
        <v>3057713.9775136509</v>
      </c>
      <c r="O71" s="112">
        <f t="shared" si="16"/>
        <v>3464058.275854954</v>
      </c>
      <c r="P71" s="112">
        <f t="shared" si="16"/>
        <v>3911329.1326706447</v>
      </c>
      <c r="Q71" s="112">
        <f t="shared" si="16"/>
        <v>4403700.0146268262</v>
      </c>
      <c r="R71" s="112">
        <f t="shared" si="16"/>
        <v>4945774.436739495</v>
      </c>
      <c r="S71" s="112">
        <f t="shared" si="16"/>
        <v>5542630.6591528654</v>
      </c>
      <c r="T71" s="112">
        <f t="shared" si="16"/>
        <v>6199871.0620077178</v>
      </c>
      <c r="U71" s="112">
        <f t="shared" si="16"/>
        <v>6923676.6907655029</v>
      </c>
      <c r="V71" s="112">
        <f t="shared" si="16"/>
        <v>7720867.5164045021</v>
      </c>
      <c r="W71" s="112">
        <f t="shared" si="16"/>
        <v>8598969.0124769434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704867.66801471403</v>
      </c>
      <c r="E74" s="106">
        <f t="shared" si="18"/>
        <v>900593.60238399333</v>
      </c>
      <c r="F74" s="106">
        <f t="shared" si="18"/>
        <v>1115793.8801866479</v>
      </c>
      <c r="G74" s="106">
        <f t="shared" si="18"/>
        <v>1352433.6652941664</v>
      </c>
      <c r="H74" s="106">
        <f t="shared" si="18"/>
        <v>1612678.8390898493</v>
      </c>
      <c r="I74" s="106">
        <f t="shared" si="18"/>
        <v>1898916.710645573</v>
      </c>
      <c r="J74" s="106">
        <f t="shared" si="18"/>
        <v>2213778.8817383312</v>
      </c>
      <c r="K74" s="106">
        <f t="shared" si="18"/>
        <v>2560166.4924354488</v>
      </c>
      <c r="L74" s="106">
        <f t="shared" si="18"/>
        <v>2941278.0967516955</v>
      </c>
      <c r="M74" s="106">
        <f t="shared" si="18"/>
        <v>3360640.4441704918</v>
      </c>
      <c r="N74" s="106">
        <f t="shared" si="18"/>
        <v>3822142.4718920635</v>
      </c>
      <c r="O74" s="106">
        <f t="shared" si="18"/>
        <v>4330072.8448186927</v>
      </c>
      <c r="P74" s="106">
        <f t="shared" si="18"/>
        <v>4889161.4158383058</v>
      </c>
      <c r="Q74" s="106">
        <f t="shared" si="18"/>
        <v>5504625.0182835329</v>
      </c>
      <c r="R74" s="106">
        <f t="shared" si="18"/>
        <v>6182218.0459243692</v>
      </c>
      <c r="S74" s="106">
        <f t="shared" si="18"/>
        <v>6928288.3239410818</v>
      </c>
      <c r="T74" s="106">
        <f t="shared" si="18"/>
        <v>7749838.8275096472</v>
      </c>
      <c r="U74" s="106">
        <f t="shared" si="18"/>
        <v>8654595.8634568788</v>
      </c>
      <c r="V74" s="106">
        <f t="shared" si="18"/>
        <v>9651084.3955056276</v>
      </c>
      <c r="W74" s="106">
        <f t="shared" si="18"/>
        <v>10748711.265596179</v>
      </c>
    </row>
    <row r="75" spans="1:23" ht="12" customHeight="1" x14ac:dyDescent="0.25">
      <c r="A75" s="74" t="s">
        <v>236</v>
      </c>
      <c r="B75" s="102">
        <f t="shared" ref="B75:W75" si="19">B65</f>
        <v>0</v>
      </c>
      <c r="C75" s="102">
        <f t="shared" si="19"/>
        <v>0</v>
      </c>
      <c r="D75" s="102">
        <f t="shared" si="19"/>
        <v>1293162.9564479759</v>
      </c>
      <c r="E75" s="102">
        <f t="shared" si="19"/>
        <v>1293162.9564479759</v>
      </c>
      <c r="F75" s="102">
        <f t="shared" si="19"/>
        <v>1293162.9564479759</v>
      </c>
      <c r="G75" s="102">
        <f t="shared" si="19"/>
        <v>1293162.9564479759</v>
      </c>
      <c r="H75" s="102">
        <f t="shared" si="19"/>
        <v>1293162.9564479759</v>
      </c>
      <c r="I75" s="102">
        <f t="shared" si="19"/>
        <v>1293162.9564479759</v>
      </c>
      <c r="J75" s="102">
        <f t="shared" si="19"/>
        <v>1293162.9564479759</v>
      </c>
      <c r="K75" s="102">
        <f t="shared" si="19"/>
        <v>1293162.9564479759</v>
      </c>
      <c r="L75" s="102">
        <f t="shared" si="19"/>
        <v>1293162.9564479759</v>
      </c>
      <c r="M75" s="102">
        <f t="shared" si="19"/>
        <v>1293162.9564479759</v>
      </c>
      <c r="N75" s="102">
        <f t="shared" si="19"/>
        <v>1293162.9564479759</v>
      </c>
      <c r="O75" s="102">
        <f t="shared" si="19"/>
        <v>1293162.9564479759</v>
      </c>
      <c r="P75" s="102">
        <f t="shared" si="19"/>
        <v>1293162.9564479759</v>
      </c>
      <c r="Q75" s="102">
        <f t="shared" si="19"/>
        <v>1293162.9564479759</v>
      </c>
      <c r="R75" s="102">
        <f t="shared" si="19"/>
        <v>1293162.9564479759</v>
      </c>
      <c r="S75" s="102">
        <f t="shared" si="19"/>
        <v>1293162.9564479759</v>
      </c>
      <c r="T75" s="102">
        <f t="shared" si="19"/>
        <v>1293162.9564479759</v>
      </c>
      <c r="U75" s="102">
        <f t="shared" si="19"/>
        <v>1293162.9564479759</v>
      </c>
      <c r="V75" s="102">
        <f t="shared" si="19"/>
        <v>1293162.9564479759</v>
      </c>
      <c r="W75" s="102">
        <f t="shared" si="19"/>
        <v>1293162.9564479759</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-140973.53360294277</v>
      </c>
      <c r="E77" s="109">
        <f>IF(SUM($B$70:E70)+SUM($B$77:D77)&gt;0,0,SUM($B$70:E70)-SUM($B$77:D77))</f>
        <v>-180118.72047679871</v>
      </c>
      <c r="F77" s="109">
        <f>IF(SUM($B$70:F70)+SUM($B$77:E77)&gt;0,0,SUM($B$70:F70)-SUM($B$77:E77))</f>
        <v>-223158.77603732958</v>
      </c>
      <c r="G77" s="109">
        <f>IF(SUM($B$70:G70)+SUM($B$77:F77)&gt;0,0,SUM($B$70:G70)-SUM($B$77:F77))</f>
        <v>-270486.7330588334</v>
      </c>
      <c r="H77" s="109">
        <f>IF(SUM($B$70:H70)+SUM($B$77:G77)&gt;0,0,SUM($B$70:H70)-SUM($B$77:G77))</f>
        <v>-322535.7678179699</v>
      </c>
      <c r="I77" s="109">
        <f>IF(SUM($B$70:I70)+SUM($B$77:H77)&gt;0,0,SUM($B$70:I70)-SUM($B$77:H77))</f>
        <v>-379783.34212911455</v>
      </c>
      <c r="J77" s="109">
        <f>IF(SUM($B$70:J70)+SUM($B$77:I77)&gt;0,0,SUM($B$70:J70)-SUM($B$77:I77))</f>
        <v>-442755.77634766605</v>
      </c>
      <c r="K77" s="109">
        <f>IF(SUM($B$70:K70)+SUM($B$77:J77)&gt;0,0,SUM($B$70:K70)-SUM($B$77:J77))</f>
        <v>-512033.29848708957</v>
      </c>
      <c r="L77" s="109">
        <f>IF(SUM($B$70:L70)+SUM($B$77:K77)&gt;0,0,SUM($B$70:L70)-SUM($B$77:K77))</f>
        <v>-588255.61935033929</v>
      </c>
      <c r="M77" s="109">
        <f>IF(SUM($B$70:M70)+SUM($B$77:L77)&gt;0,0,SUM($B$70:M70)-SUM($B$77:L77))</f>
        <v>-672128.08883409854</v>
      </c>
      <c r="N77" s="109">
        <f>IF(SUM($B$70:N70)+SUM($B$77:M77)&gt;0,0,SUM($B$70:N70)-SUM($B$77:M77))</f>
        <v>-764428.49437841307</v>
      </c>
      <c r="O77" s="109">
        <f>IF(SUM($B$70:O70)+SUM($B$77:N77)&gt;0,0,SUM($B$70:O70)-SUM($B$77:N77))</f>
        <v>-866014.56896373909</v>
      </c>
      <c r="P77" s="109">
        <f>IF(SUM($B$70:P70)+SUM($B$77:O77)&gt;0,0,SUM($B$70:P70)-SUM($B$77:O77))</f>
        <v>-977832.28316766117</v>
      </c>
      <c r="Q77" s="109">
        <f>IF(SUM($B$70:Q70)+SUM($B$77:P77)&gt;0,0,SUM($B$70:Q70)-SUM($B$77:P77))</f>
        <v>-1100925.0036567068</v>
      </c>
      <c r="R77" s="109">
        <f>IF(SUM($B$70:R70)+SUM($B$77:Q77)&gt;0,0,SUM($B$70:R70)-SUM($B$77:Q77))</f>
        <v>-1236443.6091848742</v>
      </c>
      <c r="S77" s="109">
        <f>IF(SUM($B$70:S70)+SUM($B$77:R77)&gt;0,0,SUM($B$70:S70)-SUM($B$77:R77))</f>
        <v>-1385657.6647882164</v>
      </c>
      <c r="T77" s="109">
        <f>IF(SUM($B$70:T70)+SUM($B$77:S77)&gt;0,0,SUM($B$70:T70)-SUM($B$77:S77))</f>
        <v>-1549967.7655019294</v>
      </c>
      <c r="U77" s="109">
        <f>IF(SUM($B$70:U70)+SUM($B$77:T77)&gt;0,0,SUM($B$70:U70)-SUM($B$77:T77))</f>
        <v>-1730919.172691375</v>
      </c>
      <c r="V77" s="109">
        <f>IF(SUM($B$70:V70)+SUM($B$77:U77)&gt;0,0,SUM($B$70:V70)-SUM($B$77:U77))</f>
        <v>-1930216.8791011255</v>
      </c>
      <c r="W77" s="109">
        <f>IF(SUM($B$70:W70)+SUM($B$77:V77)&gt;0,0,SUM($B$70:W70)-SUM($B$77:V77))</f>
        <v>-2149742.2531192359</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1843936.5791839606</v>
      </c>
      <c r="E82" s="106">
        <f t="shared" si="24"/>
        <v>1994066.2562618507</v>
      </c>
      <c r="F82" s="106">
        <f t="shared" si="24"/>
        <v>2164279.0441606366</v>
      </c>
      <c r="G82" s="106">
        <f t="shared" si="24"/>
        <v>2351446.9215161651</v>
      </c>
      <c r="H82" s="106">
        <f t="shared" si="24"/>
        <v>2557282.521683895</v>
      </c>
      <c r="I82" s="106">
        <f t="shared" si="24"/>
        <v>2783673.5491524702</v>
      </c>
      <c r="J82" s="106">
        <f t="shared" si="24"/>
        <v>3032700.856072973</v>
      </c>
      <c r="K82" s="106">
        <f t="shared" si="24"/>
        <v>3306658.4006702313</v>
      </c>
      <c r="L82" s="106">
        <f t="shared" si="24"/>
        <v>3608075.2847613152</v>
      </c>
      <c r="M82" s="106">
        <f t="shared" si="24"/>
        <v>3939740.0883860975</v>
      </c>
      <c r="N82" s="106">
        <f t="shared" si="24"/>
        <v>4304727.7425330766</v>
      </c>
      <c r="O82" s="106">
        <f t="shared" si="24"/>
        <v>4706429.2063538739</v>
      </c>
      <c r="P82" s="106">
        <f t="shared" si="24"/>
        <v>5148584.243360267</v>
      </c>
      <c r="Q82" s="106">
        <f t="shared" si="24"/>
        <v>5635317.6221738867</v>
      </c>
      <c r="R82" s="106">
        <f t="shared" si="24"/>
        <v>6171179.1017669952</v>
      </c>
      <c r="S82" s="106">
        <f t="shared" si="24"/>
        <v>6761187.5991427777</v>
      </c>
      <c r="T82" s="106">
        <f t="shared" si="24"/>
        <v>7410879.9794424446</v>
      </c>
      <c r="U82" s="106">
        <f t="shared" si="24"/>
        <v>8126364.9549623644</v>
      </c>
      <c r="V82" s="106">
        <f t="shared" si="24"/>
        <v>8914382.6309912112</v>
      </c>
      <c r="W82" s="106">
        <f t="shared" si="24"/>
        <v>9782370.2932594717</v>
      </c>
    </row>
    <row r="83" spans="1:23" ht="12" customHeight="1" x14ac:dyDescent="0.25">
      <c r="A83" s="94" t="s">
        <v>248</v>
      </c>
      <c r="B83" s="106">
        <f>SUM($B$82:B82)</f>
        <v>0</v>
      </c>
      <c r="C83" s="106">
        <f>SUM(B82:C82)</f>
        <v>977375.2548747079</v>
      </c>
      <c r="D83" s="106">
        <f>SUM(B82:D82)</f>
        <v>2821311.8340586685</v>
      </c>
      <c r="E83" s="106">
        <f>SUM($B$82:E82)</f>
        <v>4815378.0903205192</v>
      </c>
      <c r="F83" s="106">
        <f>SUM($B$82:F82)</f>
        <v>6979657.1344811562</v>
      </c>
      <c r="G83" s="106">
        <f>SUM($B$82:G82)</f>
        <v>9331104.0559973214</v>
      </c>
      <c r="H83" s="106">
        <f>SUM($B$82:H82)</f>
        <v>11888386.577681217</v>
      </c>
      <c r="I83" s="106">
        <f>SUM($B$82:I82)</f>
        <v>14672060.126833688</v>
      </c>
      <c r="J83" s="106">
        <f>SUM($B$82:J82)</f>
        <v>17704760.982906662</v>
      </c>
      <c r="K83" s="106">
        <f>SUM($B$82:K82)</f>
        <v>21011419.383576892</v>
      </c>
      <c r="L83" s="106">
        <f>SUM($B$82:L82)</f>
        <v>24619494.668338209</v>
      </c>
      <c r="M83" s="106">
        <f>SUM($B$82:M82)</f>
        <v>28559234.756724305</v>
      </c>
      <c r="N83" s="106">
        <f>SUM($B$82:N82)</f>
        <v>32863962.499257382</v>
      </c>
      <c r="O83" s="106">
        <f>SUM($B$82:O82)</f>
        <v>37570391.705611259</v>
      </c>
      <c r="P83" s="106">
        <f>SUM($B$82:P82)</f>
        <v>42718975.948971525</v>
      </c>
      <c r="Q83" s="106">
        <f>SUM($B$82:Q82)</f>
        <v>48354293.571145415</v>
      </c>
      <c r="R83" s="106">
        <f>SUM($B$82:R82)</f>
        <v>54525472.672912411</v>
      </c>
      <c r="S83" s="106">
        <f>SUM($B$82:S82)</f>
        <v>61286660.272055186</v>
      </c>
      <c r="T83" s="106">
        <f>SUM($B$82:T82)</f>
        <v>68697540.251497626</v>
      </c>
      <c r="U83" s="106">
        <f>SUM($B$82:U82)</f>
        <v>76823905.206459984</v>
      </c>
      <c r="V83" s="106">
        <f>SUM($B$82:V82)</f>
        <v>85738287.83745119</v>
      </c>
      <c r="W83" s="106">
        <f>SUM($B$82:W82)</f>
        <v>95520658.130710661</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1631802.2824636819</v>
      </c>
      <c r="E85" s="106">
        <f t="shared" si="26"/>
        <v>1561646.3750190707</v>
      </c>
      <c r="F85" s="106">
        <f t="shared" si="26"/>
        <v>1499953.9427697456</v>
      </c>
      <c r="G85" s="106">
        <f t="shared" si="26"/>
        <v>1442186.4341098818</v>
      </c>
      <c r="H85" s="106">
        <f t="shared" si="26"/>
        <v>1387990.4978016594</v>
      </c>
      <c r="I85" s="106">
        <f t="shared" si="26"/>
        <v>1337049.9799834983</v>
      </c>
      <c r="J85" s="106">
        <f t="shared" si="26"/>
        <v>1289081.7781718539</v>
      </c>
      <c r="K85" s="106">
        <f t="shared" si="26"/>
        <v>1243832.1667588293</v>
      </c>
      <c r="L85" s="106">
        <f t="shared" si="26"/>
        <v>1201073.5399993653</v>
      </c>
      <c r="M85" s="106">
        <f t="shared" si="26"/>
        <v>1160601.524683936</v>
      </c>
      <c r="N85" s="106">
        <f t="shared" si="26"/>
        <v>1122232.42018188</v>
      </c>
      <c r="O85" s="106">
        <f t="shared" si="26"/>
        <v>1085800.9283987312</v>
      </c>
      <c r="P85" s="106">
        <f t="shared" si="26"/>
        <v>1051158.1404907622</v>
      </c>
      <c r="Q85" s="106">
        <f t="shared" si="26"/>
        <v>1018169.7509855753</v>
      </c>
      <c r="R85" s="106">
        <f t="shared" si="26"/>
        <v>986714.4733258445</v>
      </c>
      <c r="S85" s="106">
        <f t="shared" si="26"/>
        <v>956682.63383449288</v>
      </c>
      <c r="T85" s="106">
        <f t="shared" si="26"/>
        <v>927974.92373818497</v>
      </c>
      <c r="U85" s="106">
        <f t="shared" si="26"/>
        <v>900501.29122144775</v>
      </c>
      <c r="V85" s="106">
        <f t="shared" si="26"/>
        <v>874179.95755080599</v>
      </c>
      <c r="W85" s="106">
        <f t="shared" si="26"/>
        <v>848936.54313795222</v>
      </c>
    </row>
    <row r="86" spans="1:23" ht="21.75" customHeight="1" x14ac:dyDescent="0.25">
      <c r="A86" s="110" t="s">
        <v>251</v>
      </c>
      <c r="B86" s="106">
        <f>SUM(B85)</f>
        <v>0</v>
      </c>
      <c r="C86" s="106">
        <f t="shared" ref="C86:W86" si="27">C85+B86</f>
        <v>977375.2548747079</v>
      </c>
      <c r="D86" s="106">
        <f t="shared" si="27"/>
        <v>2609177.53733839</v>
      </c>
      <c r="E86" s="106">
        <f t="shared" si="27"/>
        <v>4170823.9123574607</v>
      </c>
      <c r="F86" s="106">
        <f t="shared" si="27"/>
        <v>5670777.8551272061</v>
      </c>
      <c r="G86" s="106">
        <f t="shared" si="27"/>
        <v>7112964.2892370876</v>
      </c>
      <c r="H86" s="106">
        <f t="shared" si="27"/>
        <v>8500954.7870387472</v>
      </c>
      <c r="I86" s="106">
        <f t="shared" si="27"/>
        <v>9838004.7670222446</v>
      </c>
      <c r="J86" s="106">
        <f t="shared" si="27"/>
        <v>11127086.545194099</v>
      </c>
      <c r="K86" s="106">
        <f t="shared" si="27"/>
        <v>12370918.711952928</v>
      </c>
      <c r="L86" s="106">
        <f t="shared" si="27"/>
        <v>13571992.251952294</v>
      </c>
      <c r="M86" s="106">
        <f t="shared" si="27"/>
        <v>14732593.77663623</v>
      </c>
      <c r="N86" s="106">
        <f t="shared" si="27"/>
        <v>15854826.19681811</v>
      </c>
      <c r="O86" s="106">
        <f t="shared" si="27"/>
        <v>16940627.125216842</v>
      </c>
      <c r="P86" s="106">
        <f t="shared" si="27"/>
        <v>17991785.265707605</v>
      </c>
      <c r="Q86" s="106">
        <f t="shared" si="27"/>
        <v>19009955.016693179</v>
      </c>
      <c r="R86" s="106">
        <f t="shared" si="27"/>
        <v>19996669.490019023</v>
      </c>
      <c r="S86" s="106">
        <f t="shared" si="27"/>
        <v>20953352.123853516</v>
      </c>
      <c r="T86" s="106">
        <f t="shared" si="27"/>
        <v>21881327.047591701</v>
      </c>
      <c r="U86" s="106">
        <f t="shared" si="27"/>
        <v>22781828.338813148</v>
      </c>
      <c r="V86" s="106">
        <f t="shared" si="27"/>
        <v>23656008.296363954</v>
      </c>
      <c r="W86" s="106">
        <f t="shared" si="27"/>
        <v>24504944.839501906</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O_К6_30</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КМУ - 3 шт.</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46552</v>
      </c>
      <c r="D32" s="145">
        <v>46552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46582</v>
      </c>
      <c r="D35" s="145">
        <v>46582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46612</v>
      </c>
      <c r="D37" s="145">
        <v>46612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46642</v>
      </c>
      <c r="D39" s="145">
        <v>46642</v>
      </c>
      <c r="E39" s="145" t="s">
        <v>83</v>
      </c>
      <c r="F39" s="145" t="s">
        <v>83</v>
      </c>
      <c r="G39" s="146"/>
      <c r="H39" s="146"/>
      <c r="I39" s="146" t="s">
        <v>258</v>
      </c>
      <c r="J39" s="146" t="s">
        <v>258</v>
      </c>
    </row>
    <row r="40" spans="1:10" s="4" customFormat="1" x14ac:dyDescent="0.25">
      <c r="A40" s="139" t="s">
        <v>303</v>
      </c>
      <c r="B40" s="148" t="s">
        <v>304</v>
      </c>
      <c r="C40" s="145">
        <v>46652</v>
      </c>
      <c r="D40" s="145">
        <v>46652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46682</v>
      </c>
      <c r="D42" s="145">
        <v>46682</v>
      </c>
      <c r="E42" s="145" t="s">
        <v>83</v>
      </c>
      <c r="F42" s="145" t="s">
        <v>83</v>
      </c>
      <c r="G42" s="146"/>
      <c r="H42" s="146"/>
      <c r="I42" s="146" t="s">
        <v>258</v>
      </c>
      <c r="J42" s="146" t="s">
        <v>258</v>
      </c>
    </row>
    <row r="43" spans="1:10" s="4" customFormat="1" x14ac:dyDescent="0.25">
      <c r="A43" s="139" t="s">
        <v>308</v>
      </c>
      <c r="B43" s="148" t="s">
        <v>309</v>
      </c>
      <c r="C43" s="145">
        <v>46682</v>
      </c>
      <c r="D43" s="145">
        <v>46682</v>
      </c>
      <c r="E43" s="145" t="s">
        <v>83</v>
      </c>
      <c r="F43" s="145" t="s">
        <v>83</v>
      </c>
      <c r="G43" s="146"/>
      <c r="H43" s="146"/>
      <c r="I43" s="146" t="s">
        <v>258</v>
      </c>
      <c r="J43" s="146" t="s">
        <v>258</v>
      </c>
    </row>
    <row r="44" spans="1:10" s="4" customFormat="1" x14ac:dyDescent="0.25">
      <c r="A44" s="139" t="s">
        <v>310</v>
      </c>
      <c r="B44" s="148" t="s">
        <v>311</v>
      </c>
      <c r="C44" s="145">
        <v>46692</v>
      </c>
      <c r="D44" s="145">
        <v>46692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46722</v>
      </c>
      <c r="D47" s="145">
        <v>46722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46736</v>
      </c>
      <c r="D49" s="145">
        <v>46736</v>
      </c>
      <c r="E49" s="145" t="s">
        <v>83</v>
      </c>
      <c r="F49" s="145" t="s">
        <v>83</v>
      </c>
      <c r="G49" s="146"/>
      <c r="H49" s="146"/>
      <c r="I49" s="146" t="s">
        <v>258</v>
      </c>
      <c r="J49" s="146" t="s">
        <v>258</v>
      </c>
    </row>
    <row r="50" spans="1:10" s="4" customFormat="1" ht="78.75" x14ac:dyDescent="0.25">
      <c r="A50" s="139" t="s">
        <v>321</v>
      </c>
      <c r="B50" s="148" t="s">
        <v>322</v>
      </c>
      <c r="C50" s="145">
        <v>46736</v>
      </c>
      <c r="D50" s="145">
        <v>46736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46736</v>
      </c>
      <c r="D52" s="145">
        <v>46736</v>
      </c>
      <c r="E52" s="145" t="s">
        <v>83</v>
      </c>
      <c r="F52" s="145" t="s">
        <v>83</v>
      </c>
      <c r="G52" s="146"/>
      <c r="H52" s="146"/>
      <c r="I52" s="146" t="s">
        <v>258</v>
      </c>
      <c r="J52" s="146" t="s">
        <v>258</v>
      </c>
    </row>
    <row r="53" spans="1:10" s="4" customFormat="1" ht="31.5" x14ac:dyDescent="0.25">
      <c r="A53" s="139" t="s">
        <v>327</v>
      </c>
      <c r="B53" s="149" t="s">
        <v>328</v>
      </c>
      <c r="C53" s="145">
        <v>46736</v>
      </c>
      <c r="D53" s="145">
        <v>46736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2024-10-29T06:55:52Z</dcterms:created>
  <dcterms:modified xsi:type="dcterms:W3CDTF">2026-02-14T21:07:50Z</dcterms:modified>
</cp:coreProperties>
</file>